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RVIZIO FINANZIARIO\AMMINISTRAZIONE TRASPARENTE\2025\Performance\Dati sui premi\2019\"/>
    </mc:Choice>
  </mc:AlternateContent>
  <xr:revisionPtr revIDLastSave="0" documentId="13_ncr:1_{F95FFBBF-6691-4774-A8DF-4011F41B2D6D}" xr6:coauthVersionLast="47" xr6:coauthVersionMax="47" xr10:uidLastSave="{00000000-0000-0000-0000-000000000000}"/>
  <bookViews>
    <workbookView xWindow="-120" yWindow="-120" windowWidth="19440" windowHeight="11160" xr2:uid="{40BF8AE0-7C63-449B-9D96-B0CCFCD8AC9F}"/>
  </bookViews>
  <sheets>
    <sheet name="PER AMMINISTRAZIONE TRASPARENTE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6" l="1"/>
  <c r="C47" i="6" s="1"/>
  <c r="B25" i="6"/>
  <c r="D25" i="6" s="1"/>
  <c r="D24" i="6"/>
  <c r="D23" i="6"/>
  <c r="D22" i="6"/>
  <c r="D21" i="6"/>
  <c r="F19" i="6"/>
  <c r="B13" i="6"/>
  <c r="G6" i="6"/>
  <c r="B5" i="6"/>
  <c r="B2" i="6"/>
  <c r="B3" i="6" s="1"/>
  <c r="B18" i="6" s="1"/>
  <c r="D26" i="6" l="1"/>
  <c r="E18" i="6" s="1"/>
  <c r="G19" i="6"/>
  <c r="E5" i="6"/>
  <c r="E24" i="6" l="1"/>
  <c r="G24" i="6" s="1"/>
  <c r="E22" i="6"/>
  <c r="G22" i="6" s="1"/>
  <c r="E25" i="6"/>
  <c r="G25" i="6" s="1"/>
  <c r="E23" i="6"/>
  <c r="G23" i="6" s="1"/>
  <c r="E21" i="6"/>
  <c r="E8" i="6"/>
  <c r="G8" i="6" s="1"/>
  <c r="E10" i="6"/>
  <c r="G11" i="6" s="1"/>
  <c r="E7" i="6"/>
  <c r="G7" i="6" s="1"/>
  <c r="E9" i="6"/>
  <c r="G9" i="6" s="1"/>
  <c r="G21" i="6" l="1"/>
  <c r="G26" i="6" s="1"/>
  <c r="G28" i="6" s="1"/>
  <c r="E26" i="6"/>
  <c r="G33" i="6"/>
  <c r="G31" i="6"/>
  <c r="G35" i="6"/>
  <c r="G10" i="6"/>
  <c r="G34" i="6" s="1"/>
  <c r="G32" i="6"/>
  <c r="G38" i="6" l="1"/>
  <c r="G40" i="6" s="1"/>
  <c r="G12" i="6"/>
  <c r="G13" i="6" s="1"/>
  <c r="G15" i="6" s="1"/>
</calcChain>
</file>

<file path=xl/sharedStrings.xml><?xml version="1.0" encoding="utf-8"?>
<sst xmlns="http://schemas.openxmlformats.org/spreadsheetml/2006/main" count="49" uniqueCount="38">
  <si>
    <t>po affari generali</t>
  </si>
  <si>
    <t>PERFOMANCE INDIVIDUALE</t>
  </si>
  <si>
    <t>VALORE PUNTO</t>
  </si>
  <si>
    <t>ECONOMIA BILANCIO</t>
  </si>
  <si>
    <t>MAGGIORAZIONE PER INTERIM</t>
  </si>
  <si>
    <t xml:space="preserve">economia CHE DEVE RITORNARE SUL FONDO </t>
  </si>
  <si>
    <t>Servizio territorio ed ambiente</t>
  </si>
  <si>
    <t>Servizio polizia locale</t>
  </si>
  <si>
    <t>Servizio finanziario</t>
  </si>
  <si>
    <t>Servizio affari generali</t>
  </si>
  <si>
    <t>Responsabili interessati</t>
  </si>
  <si>
    <t xml:space="preserve">PERFOMANCE ORGANIZZATIVA - </t>
  </si>
  <si>
    <t>sulla base del punteggio raggiunto negli obiettivi come da relazione</t>
  </si>
  <si>
    <t>sulla base della valutazione effettuata dal segretario comunale</t>
  </si>
  <si>
    <t>% prevista 23,5</t>
  </si>
  <si>
    <t>maggiorazione interim</t>
  </si>
  <si>
    <t>INDENNITA' RISULTATO EROGATA</t>
  </si>
  <si>
    <t xml:space="preserve">INDENNITA' DI RISULTATO </t>
  </si>
  <si>
    <t>PERFORMANCE ORGANIZZATIVA 45%</t>
  </si>
  <si>
    <t>PERFORMANCE INDIVIDUALE 55%</t>
  </si>
  <si>
    <t>Valore PUNTO</t>
  </si>
  <si>
    <t>Punteggio massimo possibile</t>
  </si>
  <si>
    <t>Periodo lavorato (mesi)</t>
  </si>
  <si>
    <t>Punteggio rapportato al periodo lavorato</t>
  </si>
  <si>
    <t>Punteggio SCHEDA</t>
  </si>
  <si>
    <t>Tempo LAVORATO %</t>
  </si>
  <si>
    <t>Importo  TEORICO SPETTANTE</t>
  </si>
  <si>
    <t xml:space="preserve">Perfomance individuale spettante </t>
  </si>
  <si>
    <t>Performance organizzativa spettante</t>
  </si>
  <si>
    <t>TOTALE INDENNITA' DI RISULTATO DA EROGARE</t>
  </si>
  <si>
    <t>maggiorazione rapportata periodo INTERIM 3 mesi</t>
  </si>
  <si>
    <t>PO 1</t>
  </si>
  <si>
    <t>PO 2</t>
  </si>
  <si>
    <t>PO 3</t>
  </si>
  <si>
    <t>PO 4</t>
  </si>
  <si>
    <t>PO 5 dal 16/06/19 al 14/09/19</t>
  </si>
  <si>
    <t>PO 6 dal 14/09/19 al 31/12/19</t>
  </si>
  <si>
    <t>PO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</si>
</sst>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9" fontId="0" fillId="0" borderId="0" xfId="0" applyNumberFormat="1"/>
    <xf numFmtId="0" fontId="0" fillId="0" borderId="1" xfId="0" applyBorder="1"/>
    <xf numFmtId="9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BA1C-AF48-480C-8CA1-21076DC76337}">
  <dimension ref="A1:G49"/>
  <sheetViews>
    <sheetView tabSelected="1" topLeftCell="A16" workbookViewId="0">
      <selection activeCell="G47" sqref="A1:G47"/>
    </sheetView>
  </sheetViews>
  <sheetFormatPr defaultRowHeight="15" x14ac:dyDescent="0.25"/>
  <cols>
    <col min="1" max="1" width="32.42578125" customWidth="1"/>
    <col min="2" max="2" width="11.85546875" customWidth="1"/>
    <col min="3" max="3" width="13.5703125" customWidth="1"/>
    <col min="4" max="4" width="13.28515625" customWidth="1"/>
    <col min="5" max="5" width="12.7109375" customWidth="1"/>
    <col min="6" max="6" width="28.28515625" customWidth="1"/>
    <col min="7" max="7" width="16.42578125" customWidth="1"/>
  </cols>
  <sheetData>
    <row r="1" spans="1:7" x14ac:dyDescent="0.25">
      <c r="A1" s="3" t="s">
        <v>17</v>
      </c>
      <c r="B1" s="5">
        <v>7966.25</v>
      </c>
    </row>
    <row r="2" spans="1:7" x14ac:dyDescent="0.25">
      <c r="A2" s="3" t="s">
        <v>18</v>
      </c>
      <c r="B2" s="5">
        <f>B1*0.45</f>
        <v>3584.8125</v>
      </c>
    </row>
    <row r="3" spans="1:7" x14ac:dyDescent="0.25">
      <c r="A3" s="3" t="s">
        <v>19</v>
      </c>
      <c r="B3" s="5">
        <f>B1-B2</f>
        <v>4381.4375</v>
      </c>
    </row>
    <row r="5" spans="1:7" ht="45" x14ac:dyDescent="0.25">
      <c r="A5" s="10" t="s">
        <v>11</v>
      </c>
      <c r="B5" s="11">
        <f>B2</f>
        <v>3584.8125</v>
      </c>
      <c r="C5" s="3"/>
      <c r="D5" s="16" t="s">
        <v>20</v>
      </c>
      <c r="E5" s="17">
        <f>B5/B15</f>
        <v>8.9620312500000008</v>
      </c>
      <c r="F5" s="6" t="s">
        <v>10</v>
      </c>
      <c r="G5" s="12" t="s">
        <v>28</v>
      </c>
    </row>
    <row r="6" spans="1:7" x14ac:dyDescent="0.25">
      <c r="A6" s="3" t="s">
        <v>12</v>
      </c>
      <c r="B6" s="3"/>
      <c r="C6" s="3"/>
      <c r="D6" s="3"/>
      <c r="E6" s="5"/>
      <c r="F6" s="5"/>
      <c r="G6" s="3">
        <f>F6/B15</f>
        <v>0</v>
      </c>
    </row>
    <row r="7" spans="1:7" x14ac:dyDescent="0.25">
      <c r="A7" s="3" t="s">
        <v>6</v>
      </c>
      <c r="B7" s="3">
        <v>100</v>
      </c>
      <c r="C7" s="3"/>
      <c r="D7" s="3"/>
      <c r="E7" s="5">
        <f>E5*B7</f>
        <v>896.20312500000011</v>
      </c>
      <c r="F7" s="3" t="s">
        <v>31</v>
      </c>
      <c r="G7" s="5">
        <f>E7</f>
        <v>896.20312500000011</v>
      </c>
    </row>
    <row r="8" spans="1:7" x14ac:dyDescent="0.25">
      <c r="A8" s="3" t="s">
        <v>7</v>
      </c>
      <c r="B8" s="3">
        <v>100</v>
      </c>
      <c r="C8" s="3"/>
      <c r="D8" s="3"/>
      <c r="E8" s="5">
        <f>E5*B8</f>
        <v>896.20312500000011</v>
      </c>
      <c r="F8" s="3" t="s">
        <v>32</v>
      </c>
      <c r="G8" s="5">
        <f t="shared" ref="G8:G9" si="0">E8</f>
        <v>896.20312500000011</v>
      </c>
    </row>
    <row r="9" spans="1:7" x14ac:dyDescent="0.25">
      <c r="A9" s="3" t="s">
        <v>8</v>
      </c>
      <c r="B9" s="3">
        <v>90</v>
      </c>
      <c r="C9" s="3"/>
      <c r="D9" s="3"/>
      <c r="E9" s="5">
        <f>E5*B9</f>
        <v>806.58281250000005</v>
      </c>
      <c r="F9" s="5" t="s">
        <v>33</v>
      </c>
      <c r="G9" s="5">
        <f t="shared" si="0"/>
        <v>806.58281250000005</v>
      </c>
    </row>
    <row r="10" spans="1:7" x14ac:dyDescent="0.25">
      <c r="A10" s="3" t="s">
        <v>9</v>
      </c>
      <c r="B10" s="3">
        <v>95</v>
      </c>
      <c r="C10" s="3"/>
      <c r="D10" s="3"/>
      <c r="E10" s="5">
        <f>E5*B10</f>
        <v>851.39296875000002</v>
      </c>
      <c r="F10" s="3" t="s">
        <v>34</v>
      </c>
      <c r="G10" s="5">
        <f>E10*5.5/12</f>
        <v>390.22177734375003</v>
      </c>
    </row>
    <row r="11" spans="1:7" x14ac:dyDescent="0.25">
      <c r="A11" s="3"/>
      <c r="B11" s="3"/>
      <c r="C11" s="3"/>
      <c r="D11" s="3"/>
      <c r="E11" s="3"/>
      <c r="F11" s="3" t="s">
        <v>35</v>
      </c>
      <c r="G11" s="5">
        <f>E10*3/12</f>
        <v>212.84824218750001</v>
      </c>
    </row>
    <row r="12" spans="1:7" x14ac:dyDescent="0.25">
      <c r="A12" s="3"/>
      <c r="B12" s="3"/>
      <c r="C12" s="3"/>
      <c r="D12" s="3"/>
      <c r="E12" s="3"/>
      <c r="F12" s="3" t="s">
        <v>36</v>
      </c>
      <c r="G12" s="5">
        <f>E10-G10-G11</f>
        <v>248.32294921874998</v>
      </c>
    </row>
    <row r="13" spans="1:7" x14ac:dyDescent="0.25">
      <c r="A13" s="3"/>
      <c r="B13" s="3">
        <f>SUM(B7:B12)</f>
        <v>385</v>
      </c>
      <c r="C13" s="3"/>
      <c r="D13" s="3"/>
      <c r="E13" s="3"/>
      <c r="F13" s="3"/>
      <c r="G13" s="5">
        <f>SUM(G7:G12)</f>
        <v>3450.3820312500006</v>
      </c>
    </row>
    <row r="15" spans="1:7" x14ac:dyDescent="0.25">
      <c r="A15" t="s">
        <v>21</v>
      </c>
      <c r="B15">
        <v>400</v>
      </c>
      <c r="D15" s="3" t="s">
        <v>5</v>
      </c>
      <c r="E15" s="3"/>
      <c r="F15" s="3"/>
      <c r="G15" s="5">
        <f>B5-G13</f>
        <v>134.43046874999936</v>
      </c>
    </row>
    <row r="18" spans="1:7" x14ac:dyDescent="0.25">
      <c r="A18" s="7" t="s">
        <v>1</v>
      </c>
      <c r="B18" s="9">
        <f>B3</f>
        <v>4381.4375</v>
      </c>
      <c r="C18" s="3"/>
      <c r="D18" s="7" t="s">
        <v>20</v>
      </c>
      <c r="E18" s="9">
        <f>B18/D26</f>
        <v>23.400166898470097</v>
      </c>
      <c r="G18" s="3" t="s">
        <v>2</v>
      </c>
    </row>
    <row r="19" spans="1:7" x14ac:dyDescent="0.25">
      <c r="A19" s="3" t="s">
        <v>13</v>
      </c>
      <c r="B19" s="3"/>
      <c r="C19" s="3"/>
      <c r="D19" s="3"/>
      <c r="E19" s="5"/>
      <c r="F19" s="5">
        <f>E19*0.55</f>
        <v>0</v>
      </c>
      <c r="G19" s="5">
        <f>F19/D26</f>
        <v>0</v>
      </c>
    </row>
    <row r="20" spans="1:7" ht="60" x14ac:dyDescent="0.25">
      <c r="A20" s="8"/>
      <c r="B20" s="12" t="s">
        <v>24</v>
      </c>
      <c r="C20" s="13" t="s">
        <v>22</v>
      </c>
      <c r="D20" s="13" t="s">
        <v>23</v>
      </c>
      <c r="E20" s="14" t="s">
        <v>26</v>
      </c>
      <c r="F20" s="14" t="s">
        <v>25</v>
      </c>
      <c r="G20" s="14" t="s">
        <v>27</v>
      </c>
    </row>
    <row r="21" spans="1:7" x14ac:dyDescent="0.25">
      <c r="A21" s="3" t="s">
        <v>31</v>
      </c>
      <c r="B21" s="5">
        <v>47.5</v>
      </c>
      <c r="C21" s="3">
        <v>12</v>
      </c>
      <c r="D21" s="5">
        <f>B21*C21/12</f>
        <v>47.5</v>
      </c>
      <c r="E21" s="5">
        <f>D21*E18</f>
        <v>1111.5079276773297</v>
      </c>
      <c r="F21" s="15">
        <v>1</v>
      </c>
      <c r="G21" s="5">
        <f>E21*F21</f>
        <v>1111.5079276773297</v>
      </c>
    </row>
    <row r="22" spans="1:7" x14ac:dyDescent="0.25">
      <c r="A22" s="3" t="s">
        <v>32</v>
      </c>
      <c r="B22" s="5">
        <v>47.5</v>
      </c>
      <c r="C22" s="3">
        <v>12</v>
      </c>
      <c r="D22" s="5">
        <f t="shared" ref="D22:D25" si="1">B22*C22/12</f>
        <v>47.5</v>
      </c>
      <c r="E22" s="5">
        <f>D22*E18</f>
        <v>1111.5079276773297</v>
      </c>
      <c r="F22" s="15">
        <v>1</v>
      </c>
      <c r="G22" s="5">
        <f t="shared" ref="G22:G25" si="2">E22*F22</f>
        <v>1111.5079276773297</v>
      </c>
    </row>
    <row r="23" spans="1:7" x14ac:dyDescent="0.25">
      <c r="A23" s="3" t="s">
        <v>33</v>
      </c>
      <c r="B23" s="5">
        <v>55</v>
      </c>
      <c r="C23" s="3">
        <v>12</v>
      </c>
      <c r="D23" s="5">
        <f t="shared" si="1"/>
        <v>55</v>
      </c>
      <c r="E23" s="5">
        <f>D23*E18</f>
        <v>1287.0091794158554</v>
      </c>
      <c r="F23" s="15">
        <v>1</v>
      </c>
      <c r="G23" s="5">
        <f t="shared" si="2"/>
        <v>1287.0091794158554</v>
      </c>
    </row>
    <row r="24" spans="1:7" x14ac:dyDescent="0.25">
      <c r="A24" s="3" t="s">
        <v>34</v>
      </c>
      <c r="B24" s="5">
        <v>55</v>
      </c>
      <c r="C24" s="3">
        <v>5.5</v>
      </c>
      <c r="D24" s="5">
        <f t="shared" si="1"/>
        <v>25.208333333333332</v>
      </c>
      <c r="E24" s="5">
        <f>D24*E18</f>
        <v>589.87920723226705</v>
      </c>
      <c r="F24" s="15">
        <v>1</v>
      </c>
      <c r="G24" s="5">
        <f t="shared" si="2"/>
        <v>589.87920723226705</v>
      </c>
    </row>
    <row r="25" spans="1:7" x14ac:dyDescent="0.25">
      <c r="A25" s="3" t="s">
        <v>37</v>
      </c>
      <c r="B25" s="5">
        <f>41.25</f>
        <v>41.25</v>
      </c>
      <c r="C25" s="3">
        <v>3.5</v>
      </c>
      <c r="D25" s="5">
        <f t="shared" si="1"/>
        <v>12.03125</v>
      </c>
      <c r="E25" s="5">
        <f>D25*E18</f>
        <v>281.53325799721836</v>
      </c>
      <c r="F25" s="15">
        <v>0.5</v>
      </c>
      <c r="G25" s="5">
        <f t="shared" si="2"/>
        <v>140.76662899860918</v>
      </c>
    </row>
    <row r="26" spans="1:7" x14ac:dyDescent="0.25">
      <c r="A26" s="3"/>
      <c r="B26" s="5"/>
      <c r="C26" s="3"/>
      <c r="D26" s="5">
        <f>SUM(D21:D25)</f>
        <v>187.23958333333334</v>
      </c>
      <c r="E26" s="5">
        <f>SUM(E21:E25)</f>
        <v>4381.4375</v>
      </c>
      <c r="F26" s="3"/>
      <c r="G26" s="5">
        <f>SUM(G21:G25)</f>
        <v>4240.6708710013909</v>
      </c>
    </row>
    <row r="28" spans="1:7" x14ac:dyDescent="0.25">
      <c r="D28" s="3" t="s">
        <v>5</v>
      </c>
      <c r="E28" s="3"/>
      <c r="F28" s="3"/>
      <c r="G28" s="5">
        <f>B18-G26</f>
        <v>140.76662899860912</v>
      </c>
    </row>
    <row r="29" spans="1:7" x14ac:dyDescent="0.25">
      <c r="A29" s="7" t="s">
        <v>29</v>
      </c>
      <c r="B29" s="7"/>
    </row>
    <row r="31" spans="1:7" x14ac:dyDescent="0.25">
      <c r="A31" s="3" t="s">
        <v>31</v>
      </c>
      <c r="B31" s="5"/>
      <c r="C31" s="3"/>
      <c r="D31" s="3"/>
      <c r="E31" s="3"/>
      <c r="F31" s="3"/>
      <c r="G31" s="5">
        <f>G7+G21</f>
        <v>2007.7110526773299</v>
      </c>
    </row>
    <row r="32" spans="1:7" x14ac:dyDescent="0.25">
      <c r="A32" s="3" t="s">
        <v>32</v>
      </c>
      <c r="B32" s="3"/>
      <c r="C32" s="3"/>
      <c r="D32" s="3"/>
      <c r="E32" s="3"/>
      <c r="F32" s="3"/>
      <c r="G32" s="5">
        <f t="shared" ref="G32:G35" si="3">G8+G22</f>
        <v>2007.7110526773299</v>
      </c>
    </row>
    <row r="33" spans="1:7" x14ac:dyDescent="0.25">
      <c r="A33" s="3" t="s">
        <v>33</v>
      </c>
      <c r="B33" s="3"/>
      <c r="C33" s="3"/>
      <c r="D33" s="3"/>
      <c r="E33" s="3"/>
      <c r="F33" s="3"/>
      <c r="G33" s="5">
        <f>G9+G23+G11</f>
        <v>2306.4402341033556</v>
      </c>
    </row>
    <row r="34" spans="1:7" x14ac:dyDescent="0.25">
      <c r="A34" s="3" t="s">
        <v>34</v>
      </c>
      <c r="B34" s="3"/>
      <c r="C34" s="3"/>
      <c r="D34" s="3"/>
      <c r="E34" s="3"/>
      <c r="F34" s="3"/>
      <c r="G34" s="5">
        <f t="shared" si="3"/>
        <v>980.10098457601703</v>
      </c>
    </row>
    <row r="35" spans="1:7" x14ac:dyDescent="0.25">
      <c r="A35" s="3" t="s">
        <v>37</v>
      </c>
      <c r="B35" s="3"/>
      <c r="C35" s="3"/>
      <c r="D35" s="3"/>
      <c r="E35" s="3"/>
      <c r="F35" s="3"/>
      <c r="G35" s="5">
        <f t="shared" si="3"/>
        <v>353.61487118610921</v>
      </c>
    </row>
    <row r="38" spans="1:7" x14ac:dyDescent="0.25">
      <c r="D38" s="3" t="s">
        <v>16</v>
      </c>
      <c r="E38" s="3"/>
      <c r="F38" s="3"/>
      <c r="G38" s="5">
        <f>SUM(G31:G37)</f>
        <v>7655.5781952201414</v>
      </c>
    </row>
    <row r="40" spans="1:7" x14ac:dyDescent="0.25">
      <c r="D40" s="3" t="s">
        <v>3</v>
      </c>
      <c r="E40" s="3"/>
      <c r="F40" s="3"/>
      <c r="G40" s="5">
        <f>B1-G38</f>
        <v>310.67180477985858</v>
      </c>
    </row>
    <row r="43" spans="1:7" x14ac:dyDescent="0.25">
      <c r="A43" s="3" t="s">
        <v>4</v>
      </c>
      <c r="B43" s="3"/>
      <c r="C43" s="3"/>
    </row>
    <row r="44" spans="1:7" x14ac:dyDescent="0.25">
      <c r="A44" s="3"/>
      <c r="B44" s="4"/>
      <c r="C44" s="3" t="s">
        <v>14</v>
      </c>
      <c r="D44" s="2"/>
      <c r="E44" s="2"/>
    </row>
    <row r="45" spans="1:7" x14ac:dyDescent="0.25">
      <c r="A45" s="3" t="s">
        <v>0</v>
      </c>
      <c r="B45" s="3"/>
      <c r="C45" s="3">
        <v>8045.12</v>
      </c>
    </row>
    <row r="46" spans="1:7" x14ac:dyDescent="0.25">
      <c r="A46" s="3" t="s">
        <v>15</v>
      </c>
      <c r="B46" s="5"/>
      <c r="C46" s="5">
        <f>C45*0.235</f>
        <v>1890.6031999999998</v>
      </c>
      <c r="D46" s="1"/>
      <c r="E46" s="1"/>
    </row>
    <row r="47" spans="1:7" x14ac:dyDescent="0.25">
      <c r="A47" s="3" t="s">
        <v>30</v>
      </c>
      <c r="B47" s="5"/>
      <c r="C47" s="5">
        <f>C46/13*3</f>
        <v>436.29304615384609</v>
      </c>
      <c r="D47" s="1"/>
      <c r="E47" s="1"/>
      <c r="F47" s="1"/>
    </row>
    <row r="49" spans="3:3" x14ac:dyDescent="0.25">
      <c r="C4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 AMMINISTRAZIONE TRASPARENTE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Gatti</dc:creator>
  <cp:lastModifiedBy>Marika Daprati</cp:lastModifiedBy>
  <cp:lastPrinted>2025-05-29T15:14:03Z</cp:lastPrinted>
  <dcterms:created xsi:type="dcterms:W3CDTF">2020-12-07T14:29:17Z</dcterms:created>
  <dcterms:modified xsi:type="dcterms:W3CDTF">2025-05-29T15:24:03Z</dcterms:modified>
</cp:coreProperties>
</file>