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RVIZIO FINANZIARIO\AMMINISTRAZIONE TRASPARENTE\2025\Performance\Posizioni Organizzative\2021_2022\"/>
    </mc:Choice>
  </mc:AlternateContent>
  <xr:revisionPtr revIDLastSave="0" documentId="13_ncr:1_{752907D0-24EC-410F-B694-E0B205F617C0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INDENNITA' RISULTATO DETERMINA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8" l="1"/>
  <c r="D21" i="8"/>
  <c r="D20" i="8"/>
  <c r="D19" i="8"/>
  <c r="B12" i="8"/>
  <c r="B4" i="8"/>
  <c r="B7" i="8" s="1"/>
  <c r="E7" i="8" s="1"/>
  <c r="E11" i="8" l="1"/>
  <c r="G11" i="8" s="1"/>
  <c r="E10" i="8"/>
  <c r="G10" i="8" s="1"/>
  <c r="E9" i="8"/>
  <c r="G9" i="8" s="1"/>
  <c r="D22" i="8"/>
  <c r="B5" i="8"/>
  <c r="B16" i="8" s="1"/>
  <c r="E16" i="8" s="1"/>
  <c r="E19" i="8" s="1"/>
  <c r="C29" i="8"/>
  <c r="G36" i="8" s="1"/>
  <c r="G19" i="8" l="1"/>
  <c r="E21" i="8"/>
  <c r="G21" i="8" s="1"/>
  <c r="G35" i="8" s="1"/>
  <c r="E20" i="8"/>
  <c r="G20" i="8" s="1"/>
  <c r="G34" i="8" s="1"/>
  <c r="G12" i="8"/>
  <c r="G22" i="8" l="1"/>
  <c r="G33" i="8"/>
  <c r="G37" i="8" s="1"/>
  <c r="G39" i="8" s="1"/>
  <c r="E22" i="8"/>
</calcChain>
</file>

<file path=xl/sharedStrings.xml><?xml version="1.0" encoding="utf-8"?>
<sst xmlns="http://schemas.openxmlformats.org/spreadsheetml/2006/main" count="43" uniqueCount="32">
  <si>
    <t>PERFOMANCE INDIVIDUALE</t>
  </si>
  <si>
    <t>VALORE PUNTO</t>
  </si>
  <si>
    <t>Responsabili interessati</t>
  </si>
  <si>
    <t>sulla base del punteggio raggiunto negli obiettivi come da relazione</t>
  </si>
  <si>
    <t>sulla base della valutazione effettuata dal segretario comunale</t>
  </si>
  <si>
    <t>INDENNITA' RISULTATO EROGATA</t>
  </si>
  <si>
    <t xml:space="preserve">INDENNITA' DI RISULTATO </t>
  </si>
  <si>
    <t>PERFORMANCE ORGANIZZATIVA 45%</t>
  </si>
  <si>
    <t>PERFORMANCE INDIVIDUALE 55%</t>
  </si>
  <si>
    <t>Valore PUNTO</t>
  </si>
  <si>
    <t>Punteggio massimo possibile</t>
  </si>
  <si>
    <t>Periodo lavorato (mesi)</t>
  </si>
  <si>
    <t>Punteggio rapportato al periodo lavorato</t>
  </si>
  <si>
    <t>Punteggio SCHEDA</t>
  </si>
  <si>
    <t>Tempo LAVORATO %</t>
  </si>
  <si>
    <t>Importo  TEORICO SPETTANTE</t>
  </si>
  <si>
    <t xml:space="preserve">Perfomance individuale spettante </t>
  </si>
  <si>
    <t>Performance organizzativa spettante</t>
  </si>
  <si>
    <t>TOTALE INDENNITA' DI RISULTATO DA EROGARE</t>
  </si>
  <si>
    <t>indennità di risultato complessiva calcolata su 3 PO anziché su 4 (€ 7.966,25/4*3)</t>
  </si>
  <si>
    <t>PERFOMANCE ORGANIZZATIVA</t>
  </si>
  <si>
    <t>CALCOLO INDENNITA' DI RISULTATO DI TRE POSIZIONI ORGANIZZATIVE ESCLUSO IL SERVIZIO ECONOMICO FINANZIARIO</t>
  </si>
  <si>
    <t>MAGGIORAZIONE PER INTERIM</t>
  </si>
  <si>
    <t>% prevista 25</t>
  </si>
  <si>
    <t>Maggiorazione interim</t>
  </si>
  <si>
    <t>Maggiorazione 63,37%</t>
  </si>
  <si>
    <t>corrispondente ad una % del 15,85% sul valore della indennità della posizione sostituita</t>
  </si>
  <si>
    <t>economia CHE DEVE RITORNARE SUL BILANCIO</t>
  </si>
  <si>
    <t>P.O. 4</t>
  </si>
  <si>
    <t>P.O. 3</t>
  </si>
  <si>
    <t>P.O. 1</t>
  </si>
  <si>
    <t>P.O.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</si>
</sst>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0" fillId="2" borderId="1" xfId="0" applyNumberForma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9" fontId="0" fillId="0" borderId="0" xfId="0" applyNumberFormat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5" xfId="0" applyBorder="1"/>
    <xf numFmtId="0" fontId="0" fillId="0" borderId="3" xfId="0" applyBorder="1"/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0" fillId="0" borderId="4" xfId="0" applyNumberFormat="1" applyBorder="1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"/>
  <sheetViews>
    <sheetView tabSelected="1" topLeftCell="A7" workbookViewId="0">
      <selection activeCell="E16" sqref="E16"/>
    </sheetView>
  </sheetViews>
  <sheetFormatPr defaultRowHeight="15" x14ac:dyDescent="0.25"/>
  <cols>
    <col min="1" max="1" width="33.28515625" customWidth="1"/>
    <col min="2" max="2" width="9.85546875" customWidth="1"/>
    <col min="3" max="3" width="13.28515625" customWidth="1"/>
    <col min="4" max="4" width="15.5703125" customWidth="1"/>
    <col min="5" max="5" width="12.85546875" customWidth="1"/>
    <col min="6" max="6" width="11.85546875" customWidth="1"/>
    <col min="7" max="7" width="14.140625" bestFit="1" customWidth="1"/>
  </cols>
  <sheetData>
    <row r="1" spans="1:7" ht="27.6" customHeight="1" x14ac:dyDescent="0.25">
      <c r="A1" s="30" t="s">
        <v>21</v>
      </c>
      <c r="B1" s="30"/>
      <c r="C1" s="30"/>
      <c r="D1" s="30"/>
      <c r="E1" s="30"/>
      <c r="F1" s="30"/>
      <c r="G1" s="30"/>
    </row>
    <row r="3" spans="1:7" x14ac:dyDescent="0.25">
      <c r="A3" s="2" t="s">
        <v>6</v>
      </c>
      <c r="B3" s="3">
        <v>5811.23</v>
      </c>
      <c r="C3" t="s">
        <v>19</v>
      </c>
      <c r="D3" s="1"/>
    </row>
    <row r="4" spans="1:7" x14ac:dyDescent="0.25">
      <c r="A4" s="2" t="s">
        <v>7</v>
      </c>
      <c r="B4" s="3">
        <f>B3*0.45</f>
        <v>2615.0535</v>
      </c>
    </row>
    <row r="5" spans="1:7" x14ac:dyDescent="0.25">
      <c r="A5" s="2" t="s">
        <v>8</v>
      </c>
      <c r="B5" s="3">
        <f>B3-B4</f>
        <v>3196.1764999999996</v>
      </c>
    </row>
    <row r="7" spans="1:7" s="24" customFormat="1" ht="45" x14ac:dyDescent="0.25">
      <c r="A7" s="25" t="s">
        <v>20</v>
      </c>
      <c r="B7" s="26">
        <f>B4</f>
        <v>2615.0535</v>
      </c>
      <c r="C7" s="27"/>
      <c r="D7" s="28" t="s">
        <v>9</v>
      </c>
      <c r="E7" s="29">
        <f>B7/B14</f>
        <v>8.7168449999999993</v>
      </c>
      <c r="F7" s="8" t="s">
        <v>2</v>
      </c>
      <c r="G7" s="8" t="s">
        <v>17</v>
      </c>
    </row>
    <row r="8" spans="1:7" x14ac:dyDescent="0.25">
      <c r="A8" s="2" t="s">
        <v>3</v>
      </c>
      <c r="B8" s="2"/>
      <c r="C8" s="2"/>
      <c r="D8" s="2"/>
      <c r="E8" s="3"/>
      <c r="F8" s="3"/>
      <c r="G8" s="2"/>
    </row>
    <row r="9" spans="1:7" x14ac:dyDescent="0.25">
      <c r="A9" s="2" t="s">
        <v>29</v>
      </c>
      <c r="B9" s="3">
        <v>36.659999999999997</v>
      </c>
      <c r="C9" s="2"/>
      <c r="D9" s="2"/>
      <c r="E9" s="3">
        <f>E7*B9</f>
        <v>319.55953769999996</v>
      </c>
      <c r="F9" s="2" t="s">
        <v>29</v>
      </c>
      <c r="G9" s="3">
        <f>E9</f>
        <v>319.55953769999996</v>
      </c>
    </row>
    <row r="10" spans="1:7" x14ac:dyDescent="0.25">
      <c r="A10" s="2" t="s">
        <v>28</v>
      </c>
      <c r="B10" s="3">
        <v>93.33</v>
      </c>
      <c r="C10" s="2"/>
      <c r="D10" s="2"/>
      <c r="E10" s="3">
        <f>E7*B10</f>
        <v>813.54314384999986</v>
      </c>
      <c r="F10" s="2" t="s">
        <v>28</v>
      </c>
      <c r="G10" s="3">
        <f t="shared" ref="G10:G11" si="0">E10</f>
        <v>813.54314384999986</v>
      </c>
    </row>
    <row r="11" spans="1:7" x14ac:dyDescent="0.25">
      <c r="A11" s="2" t="s">
        <v>30</v>
      </c>
      <c r="B11" s="3">
        <v>93.21</v>
      </c>
      <c r="C11" s="2"/>
      <c r="D11" s="2"/>
      <c r="E11" s="3">
        <f>E7*B11</f>
        <v>812.49712244999989</v>
      </c>
      <c r="F11" s="2" t="s">
        <v>30</v>
      </c>
      <c r="G11" s="3">
        <f t="shared" si="0"/>
        <v>812.49712244999989</v>
      </c>
    </row>
    <row r="12" spans="1:7" x14ac:dyDescent="0.25">
      <c r="A12" s="2"/>
      <c r="B12" s="2">
        <f>SUM(B9:B11)</f>
        <v>223.2</v>
      </c>
      <c r="C12" s="2"/>
      <c r="D12" s="2"/>
      <c r="E12" s="2"/>
      <c r="F12" s="2"/>
      <c r="G12" s="3">
        <f>SUM(G9:G11)</f>
        <v>1945.5998039999999</v>
      </c>
    </row>
    <row r="14" spans="1:7" x14ac:dyDescent="0.25">
      <c r="A14" s="2" t="s">
        <v>10</v>
      </c>
      <c r="B14" s="2">
        <v>300</v>
      </c>
      <c r="G14" s="1"/>
    </row>
    <row r="16" spans="1:7" x14ac:dyDescent="0.25">
      <c r="A16" s="6" t="s">
        <v>0</v>
      </c>
      <c r="B16" s="7">
        <f>B5</f>
        <v>3196.1764999999996</v>
      </c>
      <c r="C16" s="2"/>
      <c r="D16" s="4" t="s">
        <v>9</v>
      </c>
      <c r="E16" s="5">
        <f>B16/D22</f>
        <v>29.056149999999995</v>
      </c>
      <c r="G16" s="2" t="s">
        <v>1</v>
      </c>
    </row>
    <row r="17" spans="1:7" x14ac:dyDescent="0.25">
      <c r="A17" s="2" t="s">
        <v>4</v>
      </c>
      <c r="B17" s="2"/>
      <c r="C17" s="2"/>
      <c r="D17" s="2"/>
      <c r="E17" s="3"/>
      <c r="F17" s="3"/>
      <c r="G17" s="3"/>
    </row>
    <row r="18" spans="1:7" s="24" customFormat="1" ht="60" x14ac:dyDescent="0.25">
      <c r="A18" s="12"/>
      <c r="B18" s="8" t="s">
        <v>13</v>
      </c>
      <c r="C18" s="8" t="s">
        <v>11</v>
      </c>
      <c r="D18" s="8" t="s">
        <v>12</v>
      </c>
      <c r="E18" s="9" t="s">
        <v>15</v>
      </c>
      <c r="F18" s="9" t="s">
        <v>14</v>
      </c>
      <c r="G18" s="9" t="s">
        <v>16</v>
      </c>
    </row>
    <row r="19" spans="1:7" x14ac:dyDescent="0.25">
      <c r="A19" s="2" t="s">
        <v>29</v>
      </c>
      <c r="B19" s="3">
        <v>13.75</v>
      </c>
      <c r="C19" s="2">
        <v>12</v>
      </c>
      <c r="D19" s="3">
        <f>B19*C19/12</f>
        <v>13.75</v>
      </c>
      <c r="E19" s="3">
        <f>D19*E16</f>
        <v>399.52206249999995</v>
      </c>
      <c r="F19" s="10">
        <v>1</v>
      </c>
      <c r="G19" s="3">
        <f>E19*F19</f>
        <v>399.52206249999995</v>
      </c>
    </row>
    <row r="20" spans="1:7" x14ac:dyDescent="0.25">
      <c r="A20" s="2" t="s">
        <v>28</v>
      </c>
      <c r="B20" s="3">
        <v>51.25</v>
      </c>
      <c r="C20" s="2">
        <v>12</v>
      </c>
      <c r="D20" s="3">
        <f t="shared" ref="D20:D21" si="1">B20*C20/12</f>
        <v>51.25</v>
      </c>
      <c r="E20" s="3">
        <f>D20*E16</f>
        <v>1489.1276874999999</v>
      </c>
      <c r="F20" s="10">
        <v>1</v>
      </c>
      <c r="G20" s="3">
        <f t="shared" ref="G20:G21" si="2">E20*F20</f>
        <v>1489.1276874999999</v>
      </c>
    </row>
    <row r="21" spans="1:7" x14ac:dyDescent="0.25">
      <c r="A21" s="2" t="s">
        <v>30</v>
      </c>
      <c r="B21" s="3">
        <v>45</v>
      </c>
      <c r="C21" s="2">
        <v>12</v>
      </c>
      <c r="D21" s="3">
        <f t="shared" si="1"/>
        <v>45</v>
      </c>
      <c r="E21" s="3">
        <f>D21*E16</f>
        <v>1307.5267499999998</v>
      </c>
      <c r="F21" s="10">
        <v>1</v>
      </c>
      <c r="G21" s="3">
        <f t="shared" si="2"/>
        <v>1307.5267499999998</v>
      </c>
    </row>
    <row r="22" spans="1:7" x14ac:dyDescent="0.25">
      <c r="A22" s="2"/>
      <c r="B22" s="3"/>
      <c r="C22" s="2"/>
      <c r="D22" s="3">
        <f>SUM(D19:D21)</f>
        <v>110</v>
      </c>
      <c r="E22" s="3">
        <f>SUM(E19:E21)</f>
        <v>3196.1764999999996</v>
      </c>
      <c r="F22" s="2"/>
      <c r="G22" s="3">
        <f>SUM(G19:G21)</f>
        <v>3196.1764999999996</v>
      </c>
    </row>
    <row r="24" spans="1:7" x14ac:dyDescent="0.25">
      <c r="G24" s="1"/>
    </row>
    <row r="25" spans="1:7" s="13" customFormat="1" x14ac:dyDescent="0.25">
      <c r="A25" s="11" t="s">
        <v>22</v>
      </c>
      <c r="B25" s="12"/>
      <c r="C25" s="12"/>
    </row>
    <row r="26" spans="1:7" s="13" customFormat="1" x14ac:dyDescent="0.25">
      <c r="A26" s="12"/>
      <c r="B26" s="14"/>
      <c r="C26" s="8" t="s">
        <v>23</v>
      </c>
      <c r="D26" s="15"/>
      <c r="E26" s="15"/>
    </row>
    <row r="27" spans="1:7" s="13" customFormat="1" x14ac:dyDescent="0.25">
      <c r="A27" s="31" t="s">
        <v>31</v>
      </c>
      <c r="B27" s="32"/>
      <c r="C27" s="16">
        <v>8620.08</v>
      </c>
    </row>
    <row r="28" spans="1:7" s="13" customFormat="1" x14ac:dyDescent="0.25">
      <c r="A28" s="31" t="s">
        <v>24</v>
      </c>
      <c r="B28" s="32"/>
      <c r="C28" s="16">
        <f>C27*0.25</f>
        <v>2155.02</v>
      </c>
      <c r="D28" s="17"/>
      <c r="E28" s="17"/>
    </row>
    <row r="29" spans="1:7" s="13" customFormat="1" ht="25.9" customHeight="1" x14ac:dyDescent="0.25">
      <c r="A29" s="33" t="s">
        <v>25</v>
      </c>
      <c r="B29" s="34"/>
      <c r="C29" s="18">
        <f>C28*63.37/100</f>
        <v>1365.636174</v>
      </c>
      <c r="D29" s="35" t="s">
        <v>26</v>
      </c>
      <c r="E29" s="36"/>
      <c r="F29" s="36"/>
      <c r="G29" s="36"/>
    </row>
    <row r="30" spans="1:7" s="13" customFormat="1" x14ac:dyDescent="0.25">
      <c r="A30" s="19"/>
      <c r="B30" s="19"/>
      <c r="C30" s="20"/>
      <c r="D30" s="17"/>
      <c r="E30" s="17"/>
      <c r="F30" s="17"/>
    </row>
    <row r="31" spans="1:7" s="13" customFormat="1" x14ac:dyDescent="0.25"/>
    <row r="32" spans="1:7" x14ac:dyDescent="0.25">
      <c r="A32" s="6" t="s">
        <v>18</v>
      </c>
      <c r="B32" s="4"/>
    </row>
    <row r="33" spans="1:9" x14ac:dyDescent="0.25">
      <c r="A33" s="2" t="s">
        <v>29</v>
      </c>
      <c r="B33" s="3"/>
      <c r="C33" s="2"/>
      <c r="D33" s="2"/>
      <c r="E33" s="2"/>
      <c r="F33" s="2"/>
      <c r="G33" s="3">
        <f>G9+G19</f>
        <v>719.08160019999991</v>
      </c>
    </row>
    <row r="34" spans="1:9" x14ac:dyDescent="0.25">
      <c r="A34" s="2" t="s">
        <v>28</v>
      </c>
      <c r="B34" s="2"/>
      <c r="C34" s="2"/>
      <c r="D34" s="2"/>
      <c r="E34" s="2"/>
      <c r="F34" s="2"/>
      <c r="G34" s="3">
        <f>G10+G20</f>
        <v>2302.6708313499998</v>
      </c>
    </row>
    <row r="35" spans="1:9" x14ac:dyDescent="0.25">
      <c r="A35" s="2" t="s">
        <v>30</v>
      </c>
      <c r="B35" s="2"/>
      <c r="C35" s="2"/>
      <c r="D35" s="2"/>
      <c r="E35" s="2"/>
      <c r="F35" s="2"/>
      <c r="G35" s="3">
        <f>G11+G21</f>
        <v>2120.0238724499995</v>
      </c>
    </row>
    <row r="36" spans="1:9" x14ac:dyDescent="0.25">
      <c r="A36" s="2" t="s">
        <v>31</v>
      </c>
      <c r="B36" s="23"/>
      <c r="C36" s="2"/>
      <c r="D36" s="2"/>
      <c r="E36" s="2"/>
      <c r="F36" s="2"/>
      <c r="G36" s="3">
        <f>C29</f>
        <v>1365.636174</v>
      </c>
      <c r="I36" s="1"/>
    </row>
    <row r="37" spans="1:9" x14ac:dyDescent="0.25">
      <c r="D37" s="2" t="s">
        <v>5</v>
      </c>
      <c r="E37" s="21"/>
      <c r="F37" s="22"/>
      <c r="G37" s="3">
        <f>SUM(G33:G36)</f>
        <v>6507.4124779999993</v>
      </c>
    </row>
    <row r="39" spans="1:9" x14ac:dyDescent="0.25">
      <c r="D39" s="2" t="s">
        <v>27</v>
      </c>
      <c r="E39" s="2"/>
      <c r="F39" s="2"/>
      <c r="G39" s="3">
        <f>(B3+C28)-G37</f>
        <v>1458.8375220000007</v>
      </c>
    </row>
  </sheetData>
  <mergeCells count="5">
    <mergeCell ref="A1:G1"/>
    <mergeCell ref="A27:B27"/>
    <mergeCell ref="A28:B28"/>
    <mergeCell ref="A29:B29"/>
    <mergeCell ref="D29:G2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INDENNITA' RISULTATO DETERMINA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Gatti</dc:creator>
  <cp:lastModifiedBy>Marika Daprati</cp:lastModifiedBy>
  <cp:lastPrinted>2023-12-06T10:06:15Z</cp:lastPrinted>
  <dcterms:created xsi:type="dcterms:W3CDTF">2020-12-07T14:29:17Z</dcterms:created>
  <dcterms:modified xsi:type="dcterms:W3CDTF">2025-05-29T15:32:23Z</dcterms:modified>
</cp:coreProperties>
</file>